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ینفو 8 ماهه\"/>
    </mc:Choice>
  </mc:AlternateContent>
  <xr:revisionPtr revIDLastSave="0" documentId="13_ncr:1_{2369648C-6F51-4922-B774-EC54A6647867}" xr6:coauthVersionLast="36" xr6:coauthVersionMax="36" xr10:uidLastSave="{00000000-0000-0000-0000-000000000000}"/>
  <bookViews>
    <workbookView xWindow="0" yWindow="0" windowWidth="15900" windowHeight="6585" xr2:uid="{00000000-000D-0000-FFFF-FFFF00000000}"/>
  </bookViews>
  <sheets>
    <sheet name="رشته‌ای 6 ماهه" sheetId="1" r:id="rId1"/>
  </sheets>
  <definedNames>
    <definedName name="_xlnm.Print_Area" localSheetId="0">'رشته‌ای 6 ماهه'!$B$3:$X$21</definedName>
    <definedName name="_xlnm.Print_Titles" localSheetId="0">'رشته‌ای 6 ماهه'!$1:$2</definedName>
  </definedNames>
  <calcPr calcId="191029"/>
</workbook>
</file>

<file path=xl/calcChain.xml><?xml version="1.0" encoding="utf-8"?>
<calcChain xmlns="http://schemas.openxmlformats.org/spreadsheetml/2006/main">
  <c r="F17" i="1" l="1"/>
  <c r="U15" i="1"/>
  <c r="S8" i="1" l="1"/>
  <c r="F10" i="1"/>
  <c r="S21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5" i="1"/>
  <c r="U12" i="1"/>
  <c r="F6" i="1" l="1"/>
  <c r="K12" i="1" l="1"/>
  <c r="P16" i="1"/>
  <c r="U7" i="1"/>
  <c r="D11" i="1" l="1"/>
  <c r="F20" i="1"/>
  <c r="I14" i="1"/>
  <c r="I5" i="1"/>
  <c r="P18" i="1"/>
  <c r="P11" i="1"/>
  <c r="P5" i="1"/>
  <c r="S17" i="1"/>
  <c r="U13" i="1"/>
  <c r="S6" i="1" l="1"/>
  <c r="S5" i="1"/>
  <c r="K16" i="1" l="1"/>
  <c r="P7" i="1"/>
  <c r="U6" i="1"/>
  <c r="D20" i="1" l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K19" i="1"/>
  <c r="K18" i="1"/>
  <c r="K15" i="1"/>
  <c r="K14" i="1"/>
  <c r="K7" i="1"/>
  <c r="K6" i="1"/>
  <c r="S20" i="1"/>
  <c r="S19" i="1"/>
  <c r="S18" i="1"/>
  <c r="S16" i="1"/>
  <c r="S15" i="1"/>
  <c r="S14" i="1"/>
  <c r="S13" i="1"/>
  <c r="S12" i="1"/>
  <c r="S11" i="1"/>
  <c r="S10" i="1"/>
  <c r="S9" i="1"/>
  <c r="S7" i="1"/>
  <c r="K20" i="1" l="1"/>
  <c r="K17" i="1"/>
  <c r="K13" i="1"/>
  <c r="K9" i="1"/>
  <c r="K8" i="1"/>
  <c r="K5" i="1"/>
  <c r="I21" i="1"/>
  <c r="U5" i="1"/>
  <c r="U8" i="1"/>
  <c r="F14" i="1"/>
  <c r="P20" i="1"/>
  <c r="P17" i="1"/>
  <c r="P12" i="1"/>
  <c r="P9" i="1"/>
  <c r="U18" i="1"/>
  <c r="U14" i="1"/>
  <c r="D5" i="1" l="1"/>
  <c r="D21" i="1" s="1"/>
  <c r="P21" i="1" l="1"/>
  <c r="U21" i="1"/>
  <c r="P6" i="1" l="1"/>
  <c r="P8" i="1"/>
  <c r="P10" i="1"/>
  <c r="P13" i="1"/>
  <c r="P14" i="1"/>
  <c r="P15" i="1"/>
  <c r="P19" i="1"/>
  <c r="F21" i="1" l="1"/>
  <c r="F19" i="1"/>
  <c r="F18" i="1"/>
  <c r="F15" i="1"/>
  <c r="F13" i="1"/>
  <c r="F12" i="1"/>
  <c r="F11" i="1"/>
  <c r="F16" i="1"/>
  <c r="F9" i="1"/>
  <c r="F8" i="1"/>
  <c r="F7" i="1"/>
  <c r="F5" i="1"/>
  <c r="K21" i="1"/>
  <c r="K11" i="1"/>
  <c r="K10" i="1"/>
  <c r="U20" i="1"/>
  <c r="U16" i="1"/>
  <c r="U11" i="1"/>
  <c r="U10" i="1"/>
  <c r="U9" i="1"/>
  <c r="U19" i="1"/>
  <c r="U17" i="1"/>
</calcChain>
</file>

<file path=xl/sharedStrings.xml><?xml version="1.0" encoding="utf-8"?>
<sst xmlns="http://schemas.openxmlformats.org/spreadsheetml/2006/main" count="114" uniqueCount="49">
  <si>
    <t>نسبت خسارت</t>
  </si>
  <si>
    <t>تعداد موارد خسارت</t>
  </si>
  <si>
    <t>تعداد بیمه نامه صادره</t>
  </si>
  <si>
    <t>حق بیمه تولیدی</t>
  </si>
  <si>
    <t>تغییر به واحد</t>
  </si>
  <si>
    <t xml:space="preserve"> % مقدار</t>
  </si>
  <si>
    <t>% سهم از کل</t>
  </si>
  <si>
    <t xml:space="preserve"> % نرخ رشد</t>
  </si>
  <si>
    <t>تعداد</t>
  </si>
  <si>
    <t>مقدار به میلیون ریال</t>
  </si>
  <si>
    <t xml:space="preserve">تعداد </t>
  </si>
  <si>
    <t>رشته بیمه</t>
  </si>
  <si>
    <t>آتش سوزي</t>
  </si>
  <si>
    <t>باربري</t>
  </si>
  <si>
    <t>حوادث</t>
  </si>
  <si>
    <t>حوادث راننده</t>
  </si>
  <si>
    <t>بدنه اتومبيل</t>
  </si>
  <si>
    <t>شخص ثالث و مازاد</t>
  </si>
  <si>
    <t>درمان</t>
  </si>
  <si>
    <t>كشتي</t>
  </si>
  <si>
    <t>هواپيما</t>
  </si>
  <si>
    <t>مهندسي</t>
  </si>
  <si>
    <t>پول</t>
  </si>
  <si>
    <t>مسئوليت</t>
  </si>
  <si>
    <t>اعتبار</t>
  </si>
  <si>
    <t>نفت و انرژي</t>
  </si>
  <si>
    <t>ساير انواع غير زندگي</t>
  </si>
  <si>
    <t>زندگی (عمر)</t>
  </si>
  <si>
    <t>جمع کل</t>
  </si>
  <si>
    <t>واحد</t>
  </si>
  <si>
    <t>میلیارد تومان</t>
  </si>
  <si>
    <t>هزار میلیارد تومان</t>
  </si>
  <si>
    <t>هزار فقره</t>
  </si>
  <si>
    <t>فقره</t>
  </si>
  <si>
    <t>مبلغ</t>
  </si>
  <si>
    <t>میلیون فقره</t>
  </si>
  <si>
    <t>هزارمیلیارد تومان</t>
  </si>
  <si>
    <t>مورد</t>
  </si>
  <si>
    <t>هزار مورد</t>
  </si>
  <si>
    <t>میلیون مورد</t>
  </si>
  <si>
    <t>خسارت پرداختی</t>
  </si>
  <si>
    <t xml:space="preserve"> هزار میلیارد تومان</t>
  </si>
  <si>
    <t xml:space="preserve"> فقره</t>
  </si>
  <si>
    <t xml:space="preserve">هزار میلیارد تومان  </t>
  </si>
  <si>
    <t xml:space="preserve"> میلیارد تومان</t>
  </si>
  <si>
    <t>هزار میلیارد ریال</t>
  </si>
  <si>
    <t>میلیارد ریال</t>
  </si>
  <si>
    <t xml:space="preserve"> هزار میلیارد ریال</t>
  </si>
  <si>
    <t>آمار عملکرد رشته‌های بيمه در آبان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</si>
</sst>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10409]0.00;\(0.00\)"/>
    <numFmt numFmtId="165" formatCode="[$-10409]0.0;\(0.0\)"/>
    <numFmt numFmtId="166" formatCode="0.0"/>
    <numFmt numFmtId="167" formatCode="#,##0.0"/>
    <numFmt numFmtId="168" formatCode="#,##0.000"/>
    <numFmt numFmtId="169" formatCode="#,##0.0000"/>
    <numFmt numFmtId="170" formatCode="0.000"/>
    <numFmt numFmtId="171" formatCode="[$-10409]0;\(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charset val="178"/>
    </font>
    <font>
      <b/>
      <sz val="13"/>
      <color rgb="FF000000"/>
      <name val="Tahoma"/>
      <family val="2"/>
      <charset val="178"/>
    </font>
    <font>
      <b/>
      <sz val="13"/>
      <name val="Calibri"/>
      <family val="2"/>
      <charset val="178"/>
    </font>
    <font>
      <sz val="13"/>
      <color rgb="FF000000"/>
      <name val="Tahoma"/>
      <family val="2"/>
      <charset val="178"/>
    </font>
    <font>
      <b/>
      <sz val="13"/>
      <color rgb="FF000000"/>
      <name val="Tahoma"/>
      <family val="2"/>
    </font>
    <font>
      <b/>
      <sz val="14"/>
      <color rgb="FF000000"/>
      <name val="Tahoma"/>
      <family val="2"/>
    </font>
    <font>
      <b/>
      <sz val="14"/>
      <name val="Calibri"/>
      <family val="2"/>
    </font>
    <font>
      <sz val="13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2"/>
    </xf>
    <xf numFmtId="0" fontId="5" fillId="0" borderId="14" xfId="0" applyNumberFormat="1" applyFont="1" applyFill="1" applyBorder="1" applyAlignment="1">
      <alignment horizontal="center" vertical="center" wrapText="1" readingOrder="2"/>
    </xf>
    <xf numFmtId="0" fontId="5" fillId="2" borderId="14" xfId="0" applyNumberFormat="1" applyFont="1" applyFill="1" applyBorder="1" applyAlignment="1">
      <alignment horizontal="center" vertical="center" wrapText="1" readingOrder="2"/>
    </xf>
    <xf numFmtId="0" fontId="5" fillId="0" borderId="15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vertical="center" wrapText="1"/>
    </xf>
    <xf numFmtId="0" fontId="5" fillId="0" borderId="22" xfId="0" applyNumberFormat="1" applyFont="1" applyFill="1" applyBorder="1" applyAlignment="1">
      <alignment horizontal="center" vertical="center" wrapText="1" readingOrder="1"/>
    </xf>
    <xf numFmtId="0" fontId="5" fillId="0" borderId="23" xfId="0" applyNumberFormat="1" applyFont="1" applyFill="1" applyBorder="1" applyAlignment="1">
      <alignment horizontal="center" vertical="center" wrapText="1" readingOrder="1"/>
    </xf>
    <xf numFmtId="3" fontId="9" fillId="0" borderId="24" xfId="0" applyNumberFormat="1" applyFont="1" applyFill="1" applyBorder="1" applyAlignment="1">
      <alignment horizontal="center" vertical="center" wrapText="1" readingOrder="2"/>
    </xf>
    <xf numFmtId="3" fontId="9" fillId="0" borderId="20" xfId="0" applyNumberFormat="1" applyFont="1" applyFill="1" applyBorder="1" applyAlignment="1">
      <alignment horizontal="center" vertical="center" wrapText="1" readingOrder="2"/>
    </xf>
    <xf numFmtId="3" fontId="9" fillId="0" borderId="25" xfId="0" applyNumberFormat="1" applyFont="1" applyFill="1" applyBorder="1" applyAlignment="1">
      <alignment horizontal="center" vertical="center" wrapText="1" readingOrder="2"/>
    </xf>
    <xf numFmtId="164" fontId="5" fillId="0" borderId="11" xfId="0" applyNumberFormat="1" applyFont="1" applyFill="1" applyBorder="1" applyAlignment="1">
      <alignment horizontal="center" vertical="center" wrapText="1" readingOrder="1"/>
    </xf>
    <xf numFmtId="164" fontId="5" fillId="0" borderId="27" xfId="0" applyNumberFormat="1" applyFont="1" applyFill="1" applyBorder="1" applyAlignment="1">
      <alignment horizontal="center" vertical="center" wrapText="1" readingOrder="1"/>
    </xf>
    <xf numFmtId="164" fontId="5" fillId="2" borderId="27" xfId="0" applyNumberFormat="1" applyFont="1" applyFill="1" applyBorder="1" applyAlignment="1">
      <alignment horizontal="center" vertical="center" wrapText="1" readingOrder="1"/>
    </xf>
    <xf numFmtId="0" fontId="5" fillId="0" borderId="31" xfId="0" applyNumberFormat="1" applyFont="1" applyFill="1" applyBorder="1" applyAlignment="1">
      <alignment horizontal="center" vertical="center" wrapText="1" readingOrder="1"/>
    </xf>
    <xf numFmtId="0" fontId="5" fillId="0" borderId="36" xfId="0" applyNumberFormat="1" applyFont="1" applyFill="1" applyBorder="1" applyAlignment="1">
      <alignment horizontal="center" vertical="center" wrapText="1" readingOrder="1"/>
    </xf>
    <xf numFmtId="0" fontId="5" fillId="0" borderId="37" xfId="0" applyNumberFormat="1" applyFont="1" applyFill="1" applyBorder="1" applyAlignment="1">
      <alignment horizontal="center" vertical="center" wrapText="1" readingOrder="1"/>
    </xf>
    <xf numFmtId="3" fontId="6" fillId="0" borderId="18" xfId="0" applyNumberFormat="1" applyFont="1" applyFill="1" applyBorder="1" applyAlignment="1">
      <alignment horizontal="center" vertical="center" wrapText="1" readingOrder="2"/>
    </xf>
    <xf numFmtId="164" fontId="6" fillId="0" borderId="28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2"/>
    </xf>
    <xf numFmtId="167" fontId="9" fillId="0" borderId="42" xfId="0" applyNumberFormat="1" applyFont="1" applyFill="1" applyBorder="1" applyAlignment="1">
      <alignment horizontal="center" vertical="center" wrapText="1" readingOrder="1"/>
    </xf>
    <xf numFmtId="167" fontId="9" fillId="0" borderId="35" xfId="0" applyNumberFormat="1" applyFont="1" applyFill="1" applyBorder="1" applyAlignment="1">
      <alignment horizontal="center" vertical="center" wrapText="1" readingOrder="1"/>
    </xf>
    <xf numFmtId="4" fontId="9" fillId="0" borderId="30" xfId="0" applyNumberFormat="1" applyFont="1" applyFill="1" applyBorder="1" applyAlignment="1">
      <alignment horizontal="center" vertical="center" wrapText="1" readingOrder="1"/>
    </xf>
    <xf numFmtId="3" fontId="9" fillId="0" borderId="17" xfId="0" applyNumberFormat="1" applyFont="1" applyFill="1" applyBorder="1" applyAlignment="1">
      <alignment horizontal="center" vertical="center" wrapText="1" readingOrder="1"/>
    </xf>
    <xf numFmtId="167" fontId="9" fillId="0" borderId="29" xfId="0" applyNumberFormat="1" applyFont="1" applyFill="1" applyBorder="1" applyAlignment="1">
      <alignment horizontal="center" vertical="center" wrapText="1" readingOrder="1"/>
    </xf>
    <xf numFmtId="3" fontId="9" fillId="0" borderId="24" xfId="0" applyNumberFormat="1" applyFont="1" applyFill="1" applyBorder="1" applyAlignment="1">
      <alignment horizontal="center" vertical="center" wrapText="1" readingOrder="1"/>
    </xf>
    <xf numFmtId="167" fontId="9" fillId="0" borderId="14" xfId="0" applyNumberFormat="1" applyFont="1" applyFill="1" applyBorder="1" applyAlignment="1">
      <alignment horizontal="center" vertical="center" wrapText="1" readingOrder="1"/>
    </xf>
    <xf numFmtId="167" fontId="9" fillId="0" borderId="17" xfId="0" applyNumberFormat="1" applyFont="1" applyFill="1" applyBorder="1" applyAlignment="1">
      <alignment horizontal="center" vertical="center" wrapText="1" readingOrder="1"/>
    </xf>
    <xf numFmtId="4" fontId="9" fillId="0" borderId="29" xfId="0" applyNumberFormat="1" applyFont="1" applyFill="1" applyBorder="1" applyAlignment="1">
      <alignment horizontal="center" vertical="center" wrapText="1" readingOrder="1"/>
    </xf>
    <xf numFmtId="166" fontId="9" fillId="0" borderId="30" xfId="0" applyNumberFormat="1" applyFont="1" applyFill="1" applyBorder="1" applyAlignment="1">
      <alignment horizontal="center" vertical="center" wrapText="1" readingOrder="1"/>
    </xf>
    <xf numFmtId="166" fontId="9" fillId="0" borderId="17" xfId="0" applyNumberFormat="1" applyFont="1" applyFill="1" applyBorder="1" applyAlignment="1">
      <alignment horizontal="center" vertical="center" wrapText="1" readingOrder="1"/>
    </xf>
    <xf numFmtId="3" fontId="9" fillId="0" borderId="1" xfId="0" applyNumberFormat="1" applyFont="1" applyFill="1" applyBorder="1" applyAlignment="1">
      <alignment horizontal="center" vertical="center" wrapText="1" readingOrder="1"/>
    </xf>
    <xf numFmtId="168" fontId="9" fillId="0" borderId="30" xfId="0" applyNumberFormat="1" applyFont="1" applyFill="1" applyBorder="1" applyAlignment="1">
      <alignment horizontal="center" vertical="center" wrapText="1" readingOrder="1"/>
    </xf>
    <xf numFmtId="3" fontId="9" fillId="0" borderId="20" xfId="0" applyNumberFormat="1" applyFont="1" applyFill="1" applyBorder="1" applyAlignment="1">
      <alignment horizontal="center" vertical="center" wrapText="1" readingOrder="1"/>
    </xf>
    <xf numFmtId="4" fontId="9" fillId="0" borderId="1" xfId="0" applyNumberFormat="1" applyFont="1" applyFill="1" applyBorder="1" applyAlignment="1">
      <alignment horizontal="center" vertical="center" wrapText="1" readingOrder="1"/>
    </xf>
    <xf numFmtId="167" fontId="9" fillId="0" borderId="1" xfId="0" applyNumberFormat="1" applyFont="1" applyFill="1" applyBorder="1" applyAlignment="1">
      <alignment horizontal="center" vertical="center" wrapText="1" readingOrder="1"/>
    </xf>
    <xf numFmtId="167" fontId="9" fillId="0" borderId="30" xfId="0" applyNumberFormat="1" applyFont="1" applyFill="1" applyBorder="1" applyAlignment="1">
      <alignment horizontal="center" vertical="center" wrapText="1" readingOrder="1"/>
    </xf>
    <xf numFmtId="3" fontId="9" fillId="0" borderId="14" xfId="0" applyNumberFormat="1" applyFont="1" applyFill="1" applyBorder="1" applyAlignment="1">
      <alignment horizontal="center" vertical="center" wrapText="1" readingOrder="1"/>
    </xf>
    <xf numFmtId="3" fontId="9" fillId="0" borderId="42" xfId="0" applyNumberFormat="1" applyFont="1" applyFill="1" applyBorder="1" applyAlignment="1">
      <alignment horizontal="center" vertical="center" wrapText="1" readingOrder="1"/>
    </xf>
    <xf numFmtId="2" fontId="9" fillId="0" borderId="30" xfId="0" applyNumberFormat="1" applyFont="1" applyFill="1" applyBorder="1" applyAlignment="1">
      <alignment horizontal="center" vertical="center" wrapText="1" readingOrder="1"/>
    </xf>
    <xf numFmtId="169" fontId="9" fillId="0" borderId="30" xfId="0" applyNumberFormat="1" applyFont="1" applyFill="1" applyBorder="1" applyAlignment="1">
      <alignment horizontal="center" vertical="center" wrapText="1" readingOrder="1"/>
    </xf>
    <xf numFmtId="170" fontId="9" fillId="0" borderId="30" xfId="0" applyNumberFormat="1" applyFont="1" applyFill="1" applyBorder="1" applyAlignment="1">
      <alignment horizontal="center" vertical="center" wrapText="1" readingOrder="1"/>
    </xf>
    <xf numFmtId="168" fontId="9" fillId="0" borderId="14" xfId="0" applyNumberFormat="1" applyFont="1" applyFill="1" applyBorder="1" applyAlignment="1">
      <alignment horizontal="center" vertical="center" wrapText="1" readingOrder="1"/>
    </xf>
    <xf numFmtId="4" fontId="9" fillId="0" borderId="17" xfId="0" applyNumberFormat="1" applyFont="1" applyFill="1" applyBorder="1" applyAlignment="1">
      <alignment horizontal="center" vertical="center" wrapText="1" readingOrder="1"/>
    </xf>
    <xf numFmtId="4" fontId="9" fillId="0" borderId="14" xfId="0" applyNumberFormat="1" applyFont="1" applyFill="1" applyBorder="1" applyAlignment="1">
      <alignment horizontal="center" vertical="center" wrapText="1" readingOrder="1"/>
    </xf>
    <xf numFmtId="3" fontId="9" fillId="0" borderId="25" xfId="0" applyNumberFormat="1" applyFont="1" applyFill="1" applyBorder="1" applyAlignment="1">
      <alignment horizontal="center" vertical="center" wrapText="1" readingOrder="1"/>
    </xf>
    <xf numFmtId="167" fontId="9" fillId="0" borderId="6" xfId="0" applyNumberFormat="1" applyFont="1" applyFill="1" applyBorder="1" applyAlignment="1">
      <alignment horizontal="center" vertical="center" wrapText="1" readingOrder="1"/>
    </xf>
    <xf numFmtId="167" fontId="9" fillId="0" borderId="39" xfId="0" applyNumberFormat="1" applyFont="1" applyFill="1" applyBorder="1" applyAlignment="1">
      <alignment horizontal="center" vertical="center" wrapText="1" readingOrder="1"/>
    </xf>
    <xf numFmtId="167" fontId="9" fillId="0" borderId="40" xfId="0" applyNumberFormat="1" applyFont="1" applyFill="1" applyBorder="1" applyAlignment="1">
      <alignment horizontal="center" vertical="center" wrapText="1" readingOrder="1"/>
    </xf>
    <xf numFmtId="165" fontId="6" fillId="0" borderId="32" xfId="0" applyNumberFormat="1" applyFont="1" applyFill="1" applyBorder="1" applyAlignment="1">
      <alignment horizontal="center" vertical="center" wrapText="1" readingOrder="1"/>
    </xf>
    <xf numFmtId="0" fontId="6" fillId="0" borderId="32" xfId="0" applyNumberFormat="1" applyFont="1" applyFill="1" applyBorder="1" applyAlignment="1">
      <alignment horizontal="center" vertical="center" wrapText="1" readingOrder="1"/>
    </xf>
    <xf numFmtId="3" fontId="6" fillId="0" borderId="33" xfId="0" applyNumberFormat="1" applyFont="1" applyFill="1" applyBorder="1" applyAlignment="1">
      <alignment horizontal="center" vertical="center" wrapText="1" readingOrder="1"/>
    </xf>
    <xf numFmtId="165" fontId="6" fillId="0" borderId="45" xfId="0" applyNumberFormat="1" applyFont="1" applyFill="1" applyBorder="1" applyAlignment="1">
      <alignment horizontal="center" vertical="center" wrapText="1" readingOrder="1"/>
    </xf>
    <xf numFmtId="2" fontId="6" fillId="0" borderId="34" xfId="0" applyNumberFormat="1" applyFont="1" applyFill="1" applyBorder="1" applyAlignment="1">
      <alignment horizontal="center" vertical="center" wrapText="1" readingOrder="1"/>
    </xf>
    <xf numFmtId="0" fontId="6" fillId="0" borderId="34" xfId="0" applyNumberFormat="1" applyFont="1" applyFill="1" applyBorder="1" applyAlignment="1">
      <alignment horizontal="center" vertical="center" wrapText="1" readingOrder="1"/>
    </xf>
    <xf numFmtId="167" fontId="6" fillId="0" borderId="33" xfId="0" applyNumberFormat="1" applyFont="1" applyFill="1" applyBorder="1" applyAlignment="1">
      <alignment horizontal="center" vertical="center" wrapText="1" readingOrder="1"/>
    </xf>
    <xf numFmtId="165" fontId="6" fillId="0" borderId="44" xfId="0" applyNumberFormat="1" applyFont="1" applyFill="1" applyBorder="1" applyAlignment="1">
      <alignment horizontal="center" vertical="center" wrapText="1" readingOrder="1"/>
    </xf>
    <xf numFmtId="3" fontId="6" fillId="0" borderId="18" xfId="0" applyNumberFormat="1" applyFont="1" applyFill="1" applyBorder="1" applyAlignment="1">
      <alignment horizontal="center" vertical="center" wrapText="1" readingOrder="1"/>
    </xf>
    <xf numFmtId="165" fontId="6" fillId="0" borderId="16" xfId="0" applyNumberFormat="1" applyFont="1" applyFill="1" applyBorder="1" applyAlignment="1">
      <alignment horizontal="center" vertical="center" wrapText="1" readingOrder="1"/>
    </xf>
    <xf numFmtId="164" fontId="6" fillId="0" borderId="26" xfId="0" applyNumberFormat="1" applyFont="1" applyFill="1" applyBorder="1" applyAlignment="1">
      <alignment horizontal="center" vertical="center" wrapText="1" readingOrder="1"/>
    </xf>
    <xf numFmtId="1" fontId="9" fillId="0" borderId="30" xfId="0" applyNumberFormat="1" applyFont="1" applyFill="1" applyBorder="1" applyAlignment="1">
      <alignment horizontal="center" vertical="center" wrapText="1" readingOrder="1"/>
    </xf>
    <xf numFmtId="167" fontId="6" fillId="0" borderId="32" xfId="0" applyNumberFormat="1" applyFont="1" applyFill="1" applyBorder="1" applyAlignment="1">
      <alignment horizontal="center" vertical="center" wrapText="1" readingOrder="1"/>
    </xf>
    <xf numFmtId="1" fontId="9" fillId="0" borderId="47" xfId="0" applyNumberFormat="1" applyFont="1" applyFill="1" applyBorder="1" applyAlignment="1">
      <alignment horizontal="center" vertical="center" wrapText="1" readingOrder="1"/>
    </xf>
    <xf numFmtId="3" fontId="9" fillId="0" borderId="30" xfId="0" applyNumberFormat="1" applyFont="1" applyFill="1" applyBorder="1" applyAlignment="1">
      <alignment horizontal="center" vertical="center" wrapText="1" readingOrder="1"/>
    </xf>
    <xf numFmtId="167" fontId="9" fillId="0" borderId="43" xfId="0" applyNumberFormat="1" applyFont="1" applyFill="1" applyBorder="1" applyAlignment="1">
      <alignment horizontal="center" vertical="center" wrapText="1" readingOrder="1"/>
    </xf>
    <xf numFmtId="167" fontId="9" fillId="0" borderId="49" xfId="0" applyNumberFormat="1" applyFont="1" applyFill="1" applyBorder="1" applyAlignment="1">
      <alignment horizontal="center" vertical="center" wrapText="1" readingOrder="1"/>
    </xf>
    <xf numFmtId="166" fontId="1" fillId="0" borderId="0" xfId="0" applyNumberFormat="1" applyFont="1" applyFill="1" applyBorder="1"/>
    <xf numFmtId="1" fontId="6" fillId="0" borderId="32" xfId="0" applyNumberFormat="1" applyFont="1" applyFill="1" applyBorder="1" applyAlignment="1">
      <alignment horizontal="center" vertical="center" wrapText="1" readingOrder="1"/>
    </xf>
    <xf numFmtId="171" fontId="6" fillId="0" borderId="41" xfId="0" applyNumberFormat="1" applyFont="1" applyFill="1" applyBorder="1" applyAlignment="1">
      <alignment horizontal="center" vertical="center" wrapText="1" readingOrder="1"/>
    </xf>
    <xf numFmtId="171" fontId="6" fillId="0" borderId="46" xfId="0" applyNumberFormat="1" applyFont="1" applyFill="1" applyBorder="1" applyAlignment="1">
      <alignment horizontal="center" vertical="center" wrapText="1" readingOrder="1"/>
    </xf>
    <xf numFmtId="1" fontId="9" fillId="0" borderId="48" xfId="0" applyNumberFormat="1" applyFont="1" applyFill="1" applyBorder="1" applyAlignment="1">
      <alignment horizontal="center" vertical="center" wrapText="1" readingOrder="1"/>
    </xf>
    <xf numFmtId="3" fontId="9" fillId="0" borderId="50" xfId="0" applyNumberFormat="1" applyFont="1" applyFill="1" applyBorder="1" applyAlignment="1">
      <alignment horizontal="center" vertical="center" wrapText="1" readingOrder="1"/>
    </xf>
    <xf numFmtId="3" fontId="9" fillId="0" borderId="29" xfId="0" applyNumberFormat="1" applyFont="1" applyFill="1" applyBorder="1" applyAlignment="1">
      <alignment horizontal="center" vertical="center" wrapText="1" readingOrder="1"/>
    </xf>
    <xf numFmtId="3" fontId="9" fillId="0" borderId="38" xfId="0" applyNumberFormat="1" applyFont="1" applyFill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2"/>
    </xf>
    <xf numFmtId="0" fontId="3" fillId="0" borderId="9" xfId="0" applyNumberFormat="1" applyFont="1" applyFill="1" applyBorder="1" applyAlignment="1">
      <alignment horizontal="center" vertical="center" wrapText="1" readingOrder="2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0C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447675</xdr:colOff>
      <xdr:row>0</xdr:row>
      <xdr:rowOff>0</xdr:rowOff>
    </xdr:from>
    <xdr:to>
      <xdr:col>13</xdr:col>
      <xdr:colOff>695325</xdr:colOff>
      <xdr:row>1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29450" y="0"/>
          <a:ext cx="140970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showGridLines="0" tabSelected="1" topLeftCell="B1" zoomScale="75" zoomScaleNormal="75" workbookViewId="0">
      <selection activeCell="M27" sqref="M27"/>
    </sheetView>
  </sheetViews>
  <sheetFormatPr defaultRowHeight="15" x14ac:dyDescent="0.25"/>
  <cols>
    <col min="1" max="1" width="4.140625" customWidth="1"/>
    <col min="2" max="2" width="14.7109375" customWidth="1"/>
    <col min="3" max="3" width="12.7109375" customWidth="1"/>
    <col min="4" max="4" width="17.5703125" customWidth="1"/>
    <col min="5" max="5" width="15.28515625" customWidth="1"/>
    <col min="6" max="6" width="14.28515625" customWidth="1"/>
    <col min="7" max="7" width="15.5703125" customWidth="1"/>
    <col min="8" max="8" width="15.42578125" bestFit="1" customWidth="1"/>
    <col min="9" max="9" width="16.42578125" customWidth="1"/>
    <col min="10" max="10" width="16.7109375" customWidth="1"/>
    <col min="11" max="11" width="17" customWidth="1"/>
    <col min="12" max="12" width="22.28515625" customWidth="1"/>
    <col min="13" max="13" width="24.85546875" bestFit="1" customWidth="1"/>
    <col min="14" max="14" width="17.28515625" customWidth="1"/>
    <col min="15" max="15" width="14.7109375" customWidth="1"/>
    <col min="16" max="16" width="12.85546875" customWidth="1"/>
    <col min="17" max="17" width="16.42578125" customWidth="1"/>
    <col min="18" max="18" width="15.42578125" customWidth="1"/>
    <col min="19" max="19" width="16.7109375" customWidth="1"/>
    <col min="20" max="20" width="17.5703125" customWidth="1"/>
    <col min="21" max="21" width="14" customWidth="1"/>
    <col min="22" max="22" width="24" customWidth="1"/>
    <col min="23" max="23" width="30.7109375" customWidth="1"/>
    <col min="24" max="24" width="25" customWidth="1"/>
    <col min="25" max="25" width="8.7109375" customWidth="1"/>
    <col min="26" max="26" width="6.5703125" customWidth="1"/>
  </cols>
  <sheetData>
    <row r="1" spans="1:26" ht="60" customHeigh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2"/>
      <c r="L1" s="2"/>
      <c r="M1" s="1"/>
      <c r="N1" s="2"/>
      <c r="O1" s="1"/>
      <c r="P1" s="2"/>
      <c r="Q1" s="2"/>
      <c r="R1" s="1"/>
      <c r="S1" s="1"/>
      <c r="T1" s="1"/>
      <c r="U1" s="2"/>
      <c r="V1" s="2"/>
      <c r="W1" s="1"/>
      <c r="X1" s="1"/>
      <c r="Y1" s="1"/>
      <c r="Z1" s="1"/>
    </row>
    <row r="2" spans="1:26" ht="50.25" customHeight="1" thickBot="1" x14ac:dyDescent="0.3">
      <c r="A2" s="1"/>
      <c r="B2" s="82" t="s">
        <v>48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13"/>
      <c r="Z2" s="13"/>
    </row>
    <row r="3" spans="1:26" s="4" customFormat="1" ht="30" customHeight="1" x14ac:dyDescent="0.25">
      <c r="A3" s="3"/>
      <c r="B3" s="85" t="s">
        <v>0</v>
      </c>
      <c r="C3" s="86"/>
      <c r="D3" s="85" t="s">
        <v>1</v>
      </c>
      <c r="E3" s="87"/>
      <c r="F3" s="87"/>
      <c r="G3" s="87"/>
      <c r="H3" s="86"/>
      <c r="I3" s="85" t="s">
        <v>40</v>
      </c>
      <c r="J3" s="87"/>
      <c r="K3" s="87"/>
      <c r="L3" s="87"/>
      <c r="M3" s="86"/>
      <c r="N3" s="85" t="s">
        <v>2</v>
      </c>
      <c r="O3" s="87"/>
      <c r="P3" s="87"/>
      <c r="Q3" s="87"/>
      <c r="R3" s="87"/>
      <c r="S3" s="88" t="s">
        <v>3</v>
      </c>
      <c r="T3" s="87"/>
      <c r="U3" s="87"/>
      <c r="V3" s="87"/>
      <c r="W3" s="87"/>
      <c r="X3" s="83" t="s">
        <v>11</v>
      </c>
      <c r="Y3" s="3"/>
      <c r="Z3" s="3"/>
    </row>
    <row r="4" spans="1:26" s="4" customFormat="1" ht="31.5" customHeight="1" thickBot="1" x14ac:dyDescent="0.3">
      <c r="A4" s="3"/>
      <c r="B4" s="23" t="s">
        <v>4</v>
      </c>
      <c r="C4" s="24" t="s">
        <v>5</v>
      </c>
      <c r="D4" s="5" t="s">
        <v>6</v>
      </c>
      <c r="E4" s="7" t="s">
        <v>7</v>
      </c>
      <c r="F4" s="6" t="s">
        <v>37</v>
      </c>
      <c r="G4" s="6" t="s">
        <v>29</v>
      </c>
      <c r="H4" s="22" t="s">
        <v>8</v>
      </c>
      <c r="I4" s="5" t="s">
        <v>6</v>
      </c>
      <c r="J4" s="7" t="s">
        <v>7</v>
      </c>
      <c r="K4" s="6" t="s">
        <v>34</v>
      </c>
      <c r="L4" s="6" t="s">
        <v>29</v>
      </c>
      <c r="M4" s="6" t="s">
        <v>9</v>
      </c>
      <c r="N4" s="5" t="s">
        <v>6</v>
      </c>
      <c r="O4" s="8" t="s">
        <v>7</v>
      </c>
      <c r="P4" s="6" t="s">
        <v>33</v>
      </c>
      <c r="Q4" s="6" t="s">
        <v>29</v>
      </c>
      <c r="R4" s="6" t="s">
        <v>10</v>
      </c>
      <c r="S4" s="14" t="s">
        <v>6</v>
      </c>
      <c r="T4" s="7" t="s">
        <v>7</v>
      </c>
      <c r="U4" s="7" t="s">
        <v>34</v>
      </c>
      <c r="V4" s="7" t="s">
        <v>29</v>
      </c>
      <c r="W4" s="15" t="s">
        <v>9</v>
      </c>
      <c r="X4" s="84"/>
      <c r="Y4" s="3"/>
      <c r="Z4" s="3"/>
    </row>
    <row r="5" spans="1:26" s="4" customFormat="1" ht="21.95" customHeight="1" x14ac:dyDescent="0.25">
      <c r="A5" s="3"/>
      <c r="B5" s="46">
        <v>3.97</v>
      </c>
      <c r="C5" s="29">
        <v>32.15</v>
      </c>
      <c r="D5" s="30">
        <f>H5/$H$21*100</f>
        <v>4.5745625171902574E-2</v>
      </c>
      <c r="E5" s="35">
        <v>-9.8000000000000007</v>
      </c>
      <c r="F5" s="80">
        <f>H5/1000</f>
        <v>25.986000000000001</v>
      </c>
      <c r="G5" s="19" t="s">
        <v>38</v>
      </c>
      <c r="H5" s="33">
        <v>25986</v>
      </c>
      <c r="I5" s="34">
        <f>M5/$M$21*100</f>
        <v>2.0405083531703943</v>
      </c>
      <c r="J5" s="35">
        <v>62.21</v>
      </c>
      <c r="K5" s="80">
        <f>M5/10000000</f>
        <v>2.9988392679999998</v>
      </c>
      <c r="L5" s="19" t="s">
        <v>31</v>
      </c>
      <c r="M5" s="33">
        <v>29988392.68</v>
      </c>
      <c r="N5" s="37">
        <f>R5/$R$21*100</f>
        <v>3.1486103376183086</v>
      </c>
      <c r="O5" s="38">
        <v>3.2</v>
      </c>
      <c r="P5" s="32">
        <f>R5/1000000</f>
        <v>1.6578809999999999</v>
      </c>
      <c r="Q5" s="19" t="s">
        <v>35</v>
      </c>
      <c r="R5" s="33">
        <v>1657881</v>
      </c>
      <c r="S5" s="35">
        <f>W5/$W$21*100</f>
        <v>3.2440573889114437</v>
      </c>
      <c r="T5" s="43">
        <v>40.880000000000003</v>
      </c>
      <c r="U5" s="36">
        <f t="shared" ref="U5:U11" si="0">W5/10000000</f>
        <v>9.3281586579999995</v>
      </c>
      <c r="V5" s="19" t="s">
        <v>41</v>
      </c>
      <c r="W5" s="16">
        <v>93281586.579999998</v>
      </c>
      <c r="X5" s="9" t="s">
        <v>12</v>
      </c>
      <c r="Y5" s="3"/>
      <c r="Z5" s="3"/>
    </row>
    <row r="6" spans="1:26" s="4" customFormat="1" ht="21.95" customHeight="1" x14ac:dyDescent="0.25">
      <c r="A6" s="3"/>
      <c r="B6" s="28">
        <v>1.41</v>
      </c>
      <c r="C6" s="29">
        <v>14.23</v>
      </c>
      <c r="D6" s="40">
        <f t="shared" ref="D6:D20" si="1">H6/$H$21*100</f>
        <v>3.2092001342406834E-3</v>
      </c>
      <c r="E6" s="35">
        <v>8.4499999999999993</v>
      </c>
      <c r="F6" s="43">
        <f>H6/1000</f>
        <v>1.823</v>
      </c>
      <c r="G6" s="19" t="s">
        <v>38</v>
      </c>
      <c r="H6" s="41">
        <v>1823</v>
      </c>
      <c r="I6" s="34">
        <f t="shared" ref="I6:I20" si="2">M6/$M$21*100</f>
        <v>0.24573773574578106</v>
      </c>
      <c r="J6" s="35">
        <v>25.29</v>
      </c>
      <c r="K6" s="42">
        <f>M6/1000000</f>
        <v>3.6114920600000002</v>
      </c>
      <c r="L6" s="20" t="s">
        <v>45</v>
      </c>
      <c r="M6" s="41">
        <v>3611492.06</v>
      </c>
      <c r="N6" s="37">
        <f t="shared" ref="N6:N21" si="3">R6/$R$21*100</f>
        <v>0.535484498799074</v>
      </c>
      <c r="O6" s="38">
        <v>1.47</v>
      </c>
      <c r="P6" s="39">
        <f t="shared" ref="P6:P19" si="4">R6/1000</f>
        <v>281.95600000000002</v>
      </c>
      <c r="Q6" s="20" t="s">
        <v>32</v>
      </c>
      <c r="R6" s="41">
        <v>281956</v>
      </c>
      <c r="S6" s="35">
        <f>W6/$W$21*100</f>
        <v>0.88253799272001587</v>
      </c>
      <c r="T6" s="39">
        <v>9.9499999999999993</v>
      </c>
      <c r="U6" s="42">
        <f t="shared" si="0"/>
        <v>2.5377030769999998</v>
      </c>
      <c r="V6" s="20" t="s">
        <v>31</v>
      </c>
      <c r="W6" s="17">
        <v>25377030.77</v>
      </c>
      <c r="X6" s="10" t="s">
        <v>13</v>
      </c>
      <c r="Y6" s="3"/>
      <c r="Z6" s="3"/>
    </row>
    <row r="7" spans="1:26" s="4" customFormat="1" ht="21.95" customHeight="1" x14ac:dyDescent="0.25">
      <c r="A7" s="3"/>
      <c r="B7" s="28">
        <v>6.44</v>
      </c>
      <c r="C7" s="29">
        <v>35.25</v>
      </c>
      <c r="D7" s="44">
        <f t="shared" si="1"/>
        <v>0.11674763779632906</v>
      </c>
      <c r="E7" s="35">
        <v>-8.77</v>
      </c>
      <c r="F7" s="43">
        <f t="shared" ref="F7:F16" si="5">H7/1000</f>
        <v>66.319000000000003</v>
      </c>
      <c r="G7" s="20" t="s">
        <v>38</v>
      </c>
      <c r="H7" s="41">
        <v>66319</v>
      </c>
      <c r="I7" s="34">
        <f t="shared" si="2"/>
        <v>0.40997786410179188</v>
      </c>
      <c r="J7" s="35">
        <v>53.98</v>
      </c>
      <c r="K7" s="42">
        <f>M7/1000000</f>
        <v>6.0252520700000005</v>
      </c>
      <c r="L7" s="20" t="s">
        <v>45</v>
      </c>
      <c r="M7" s="41">
        <v>6025252.0700000003</v>
      </c>
      <c r="N7" s="37">
        <f t="shared" si="3"/>
        <v>4.4103232301393698</v>
      </c>
      <c r="O7" s="38">
        <v>33.64</v>
      </c>
      <c r="P7" s="43">
        <f>R7/1000000</f>
        <v>2.322228</v>
      </c>
      <c r="Q7" s="20" t="s">
        <v>35</v>
      </c>
      <c r="R7" s="41">
        <v>2322228</v>
      </c>
      <c r="S7" s="35">
        <f t="shared" ref="S7:S21" si="6">W7/$W$21*100</f>
        <v>0.59439424396882068</v>
      </c>
      <c r="T7" s="43">
        <v>14.5</v>
      </c>
      <c r="U7" s="42">
        <f t="shared" si="0"/>
        <v>1.7091571289999998</v>
      </c>
      <c r="V7" s="20" t="s">
        <v>31</v>
      </c>
      <c r="W7" s="17">
        <v>17091571.289999999</v>
      </c>
      <c r="X7" s="10" t="s">
        <v>14</v>
      </c>
      <c r="Y7" s="3"/>
      <c r="Z7" s="3"/>
    </row>
    <row r="8" spans="1:26" s="4" customFormat="1" ht="21.95" customHeight="1" x14ac:dyDescent="0.25">
      <c r="A8" s="3"/>
      <c r="B8" s="28">
        <v>5.89</v>
      </c>
      <c r="C8" s="29">
        <v>50.35</v>
      </c>
      <c r="D8" s="44">
        <f t="shared" si="1"/>
        <v>7.2422651411224198E-2</v>
      </c>
      <c r="E8" s="35">
        <v>11.24</v>
      </c>
      <c r="F8" s="43">
        <f t="shared" si="5"/>
        <v>41.14</v>
      </c>
      <c r="G8" s="20" t="s">
        <v>38</v>
      </c>
      <c r="H8" s="41">
        <v>41140</v>
      </c>
      <c r="I8" s="34">
        <f t="shared" si="2"/>
        <v>3.5751017823527005</v>
      </c>
      <c r="J8" s="35">
        <v>59.1</v>
      </c>
      <c r="K8" s="42">
        <f>M8/10000000</f>
        <v>5.2541591390000004</v>
      </c>
      <c r="L8" s="20" t="s">
        <v>43</v>
      </c>
      <c r="M8" s="41">
        <v>52541591.390000001</v>
      </c>
      <c r="N8" s="37">
        <f t="shared" si="3"/>
        <v>34.388021948110975</v>
      </c>
      <c r="O8" s="38">
        <v>5.32</v>
      </c>
      <c r="P8" s="43">
        <f>R8/1000000</f>
        <v>18.106797</v>
      </c>
      <c r="Q8" s="20" t="s">
        <v>35</v>
      </c>
      <c r="R8" s="41">
        <v>18106797</v>
      </c>
      <c r="S8" s="35">
        <f>W8/$W$21*100</f>
        <v>3.6288970163447885</v>
      </c>
      <c r="T8" s="43">
        <v>42.18</v>
      </c>
      <c r="U8" s="42">
        <f t="shared" si="0"/>
        <v>10.434749779000001</v>
      </c>
      <c r="V8" s="20" t="s">
        <v>31</v>
      </c>
      <c r="W8" s="17">
        <v>104347497.79000001</v>
      </c>
      <c r="X8" s="10" t="s">
        <v>15</v>
      </c>
      <c r="Y8" s="3"/>
      <c r="Z8" s="3"/>
    </row>
    <row r="9" spans="1:26" s="4" customFormat="1" ht="21.95" customHeight="1" x14ac:dyDescent="0.25">
      <c r="A9" s="3"/>
      <c r="B9" s="28">
        <v>7.18</v>
      </c>
      <c r="C9" s="29">
        <v>83.52</v>
      </c>
      <c r="D9" s="71">
        <f t="shared" si="1"/>
        <v>0.93838737112324055</v>
      </c>
      <c r="E9" s="31">
        <v>6.11</v>
      </c>
      <c r="F9" s="43">
        <f t="shared" si="5"/>
        <v>533.05499999999995</v>
      </c>
      <c r="G9" s="20" t="s">
        <v>38</v>
      </c>
      <c r="H9" s="41">
        <v>533055</v>
      </c>
      <c r="I9" s="45">
        <f t="shared" si="2"/>
        <v>8.7596190786527455</v>
      </c>
      <c r="J9" s="35">
        <v>46.68</v>
      </c>
      <c r="K9" s="42">
        <f>M9/10000000</f>
        <v>12.873600652</v>
      </c>
      <c r="L9" s="20" t="s">
        <v>43</v>
      </c>
      <c r="M9" s="41">
        <v>128736006.52</v>
      </c>
      <c r="N9" s="68">
        <f t="shared" si="3"/>
        <v>6.0847748787128255</v>
      </c>
      <c r="O9" s="38">
        <v>7.92</v>
      </c>
      <c r="P9" s="43">
        <f>R9/1000000</f>
        <v>3.2039</v>
      </c>
      <c r="Q9" s="20" t="s">
        <v>35</v>
      </c>
      <c r="R9" s="41">
        <v>3203900</v>
      </c>
      <c r="S9" s="35">
        <f t="shared" si="6"/>
        <v>5.3604931514070806</v>
      </c>
      <c r="T9" s="43">
        <v>37.43</v>
      </c>
      <c r="U9" s="42">
        <f t="shared" si="0"/>
        <v>15.413885947999999</v>
      </c>
      <c r="V9" s="20" t="s">
        <v>31</v>
      </c>
      <c r="W9" s="17">
        <v>154138859.47999999</v>
      </c>
      <c r="X9" s="10" t="s">
        <v>16</v>
      </c>
      <c r="Y9" s="3"/>
      <c r="Z9" s="3"/>
    </row>
    <row r="10" spans="1:26" s="4" customFormat="1" ht="21.95" customHeight="1" x14ac:dyDescent="0.25">
      <c r="A10" s="3"/>
      <c r="B10" s="28">
        <v>0.87</v>
      </c>
      <c r="C10" s="29">
        <v>59.25</v>
      </c>
      <c r="D10" s="44">
        <f t="shared" si="1"/>
        <v>2.1339350081872452</v>
      </c>
      <c r="E10" s="35">
        <v>4.1900000000000004</v>
      </c>
      <c r="F10" s="43">
        <f>H10/1000000</f>
        <v>1.212191</v>
      </c>
      <c r="G10" s="20" t="s">
        <v>39</v>
      </c>
      <c r="H10" s="41">
        <v>1212191</v>
      </c>
      <c r="I10" s="34">
        <f t="shared" si="2"/>
        <v>27.530918653341658</v>
      </c>
      <c r="J10" s="35">
        <v>46.14</v>
      </c>
      <c r="K10" s="42">
        <f>M10/10000000</f>
        <v>40.460897801999998</v>
      </c>
      <c r="L10" s="20" t="s">
        <v>31</v>
      </c>
      <c r="M10" s="41">
        <v>404608978.01999998</v>
      </c>
      <c r="N10" s="37">
        <f t="shared" si="3"/>
        <v>34.496455489014281</v>
      </c>
      <c r="O10" s="38">
        <v>5.46</v>
      </c>
      <c r="P10" s="43">
        <f>R10/1000000</f>
        <v>18.163892000000001</v>
      </c>
      <c r="Q10" s="20" t="s">
        <v>35</v>
      </c>
      <c r="R10" s="41">
        <v>18163892</v>
      </c>
      <c r="S10" s="35">
        <f t="shared" si="6"/>
        <v>23.748180686706398</v>
      </c>
      <c r="T10" s="39">
        <v>46.01</v>
      </c>
      <c r="U10" s="42">
        <f t="shared" si="0"/>
        <v>68.286953874999995</v>
      </c>
      <c r="V10" s="20" t="s">
        <v>31</v>
      </c>
      <c r="W10" s="17">
        <v>682869538.75</v>
      </c>
      <c r="X10" s="10" t="s">
        <v>17</v>
      </c>
      <c r="Y10" s="3"/>
      <c r="Z10" s="3"/>
    </row>
    <row r="11" spans="1:26" s="4" customFormat="1" ht="21.95" customHeight="1" x14ac:dyDescent="0.25">
      <c r="A11" s="3"/>
      <c r="B11" s="28">
        <v>-8.76</v>
      </c>
      <c r="C11" s="29">
        <v>53.27</v>
      </c>
      <c r="D11" s="71">
        <f>H11/$H$21*100</f>
        <v>92.926393025230396</v>
      </c>
      <c r="E11" s="35">
        <v>20.94</v>
      </c>
      <c r="F11" s="43">
        <f>H11/1000000</f>
        <v>52.787239</v>
      </c>
      <c r="G11" s="20" t="s">
        <v>39</v>
      </c>
      <c r="H11" s="41">
        <v>52787239</v>
      </c>
      <c r="I11" s="34">
        <f t="shared" si="2"/>
        <v>42.687647677795269</v>
      </c>
      <c r="J11" s="35">
        <v>64.099999999999994</v>
      </c>
      <c r="K11" s="42">
        <f>M11/10000000</f>
        <v>62.736030419000002</v>
      </c>
      <c r="L11" s="20" t="s">
        <v>31</v>
      </c>
      <c r="M11" s="41">
        <v>627360304.19000006</v>
      </c>
      <c r="N11" s="68">
        <f t="shared" si="3"/>
        <v>4.7884665683601728</v>
      </c>
      <c r="O11" s="38">
        <v>73.290000000000006</v>
      </c>
      <c r="P11" s="43">
        <f>R11/1000000</f>
        <v>2.5213369999999999</v>
      </c>
      <c r="Q11" s="20" t="s">
        <v>35</v>
      </c>
      <c r="R11" s="41">
        <v>2521337</v>
      </c>
      <c r="S11" s="31">
        <f t="shared" si="6"/>
        <v>40.95890427097784</v>
      </c>
      <c r="T11" s="43">
        <v>91.93</v>
      </c>
      <c r="U11" s="42">
        <f t="shared" si="0"/>
        <v>117.775708532</v>
      </c>
      <c r="V11" s="20" t="s">
        <v>31</v>
      </c>
      <c r="W11" s="17">
        <v>1177757085.3199999</v>
      </c>
      <c r="X11" s="10" t="s">
        <v>18</v>
      </c>
      <c r="Y11" s="3"/>
      <c r="Z11" s="3"/>
    </row>
    <row r="12" spans="1:26" s="4" customFormat="1" ht="21.95" customHeight="1" x14ac:dyDescent="0.25">
      <c r="A12" s="3"/>
      <c r="B12" s="28">
        <v>-10.45</v>
      </c>
      <c r="C12" s="29">
        <v>16.61</v>
      </c>
      <c r="D12" s="40">
        <f t="shared" si="1"/>
        <v>5.9325312410263861E-4</v>
      </c>
      <c r="E12" s="35">
        <v>28.63</v>
      </c>
      <c r="F12" s="39">
        <f>H12</f>
        <v>337</v>
      </c>
      <c r="G12" s="20" t="s">
        <v>37</v>
      </c>
      <c r="H12" s="41">
        <v>337</v>
      </c>
      <c r="I12" s="34">
        <f t="shared" si="2"/>
        <v>0.14238787172431919</v>
      </c>
      <c r="J12" s="35">
        <v>12.2</v>
      </c>
      <c r="K12" s="42">
        <f>M12/1000000</f>
        <v>2.0926076600000001</v>
      </c>
      <c r="L12" s="20" t="s">
        <v>45</v>
      </c>
      <c r="M12" s="41">
        <v>2092607.66</v>
      </c>
      <c r="N12" s="47">
        <f t="shared" si="3"/>
        <v>9.0590768037267632E-3</v>
      </c>
      <c r="O12" s="38">
        <v>-2.0699999999999998</v>
      </c>
      <c r="P12" s="39">
        <f>R12/1000</f>
        <v>4.7699999999999996</v>
      </c>
      <c r="Q12" s="20" t="s">
        <v>32</v>
      </c>
      <c r="R12" s="41">
        <v>4770</v>
      </c>
      <c r="S12" s="35">
        <f t="shared" si="6"/>
        <v>0.43801518963088759</v>
      </c>
      <c r="T12" s="43">
        <v>50.44</v>
      </c>
      <c r="U12" s="42">
        <f>W12/10000000</f>
        <v>1.259495346</v>
      </c>
      <c r="V12" s="20" t="s">
        <v>31</v>
      </c>
      <c r="W12" s="17">
        <v>12594953.460000001</v>
      </c>
      <c r="X12" s="10" t="s">
        <v>19</v>
      </c>
      <c r="Y12" s="3"/>
      <c r="Z12" s="3"/>
    </row>
    <row r="13" spans="1:26" s="4" customFormat="1" ht="21.95" customHeight="1" x14ac:dyDescent="0.25">
      <c r="A13" s="3"/>
      <c r="B13" s="28">
        <v>-0.61</v>
      </c>
      <c r="C13" s="29">
        <v>5.27</v>
      </c>
      <c r="D13" s="48">
        <f t="shared" si="1"/>
        <v>1.3907120713385298E-4</v>
      </c>
      <c r="E13" s="35">
        <v>-13.19</v>
      </c>
      <c r="F13" s="39">
        <f>H13</f>
        <v>79</v>
      </c>
      <c r="G13" s="20" t="s">
        <v>37</v>
      </c>
      <c r="H13" s="41">
        <v>79</v>
      </c>
      <c r="I13" s="52">
        <f t="shared" si="2"/>
        <v>4.8485630230451389E-2</v>
      </c>
      <c r="J13" s="35">
        <v>4.24</v>
      </c>
      <c r="K13" s="42">
        <f>M13/10000</f>
        <v>71.257052999999999</v>
      </c>
      <c r="L13" s="20" t="s">
        <v>44</v>
      </c>
      <c r="M13" s="41">
        <v>712570.53</v>
      </c>
      <c r="N13" s="49">
        <f t="shared" si="3"/>
        <v>1.8365046685961802E-3</v>
      </c>
      <c r="O13" s="38">
        <v>19.09</v>
      </c>
      <c r="P13" s="39">
        <f>R13</f>
        <v>967</v>
      </c>
      <c r="Q13" s="20" t="s">
        <v>33</v>
      </c>
      <c r="R13" s="41">
        <v>967</v>
      </c>
      <c r="S13" s="35">
        <f t="shared" si="6"/>
        <v>0.47032325862587071</v>
      </c>
      <c r="T13" s="43">
        <v>15.85</v>
      </c>
      <c r="U13" s="42">
        <f>W13/10000000</f>
        <v>1.35239592</v>
      </c>
      <c r="V13" s="20" t="s">
        <v>31</v>
      </c>
      <c r="W13" s="17">
        <v>13523959.199999999</v>
      </c>
      <c r="X13" s="10" t="s">
        <v>20</v>
      </c>
      <c r="Y13" s="3"/>
      <c r="Z13" s="3"/>
    </row>
    <row r="14" spans="1:26" s="4" customFormat="1" ht="21.95" customHeight="1" x14ac:dyDescent="0.25">
      <c r="A14" s="3"/>
      <c r="B14" s="28">
        <v>3.19</v>
      </c>
      <c r="C14" s="29">
        <v>20.14</v>
      </c>
      <c r="D14" s="30">
        <f t="shared" si="1"/>
        <v>1.6987812010654191E-2</v>
      </c>
      <c r="E14" s="35">
        <v>19.399999999999999</v>
      </c>
      <c r="F14" s="43">
        <f>H14/1000</f>
        <v>9.65</v>
      </c>
      <c r="G14" s="20" t="s">
        <v>38</v>
      </c>
      <c r="H14" s="41">
        <v>9650</v>
      </c>
      <c r="I14" s="34">
        <f>M14/$M$21*100</f>
        <v>0.51478181964537684</v>
      </c>
      <c r="J14" s="35">
        <v>71.44</v>
      </c>
      <c r="K14" s="42">
        <f>M14/1000000</f>
        <v>7.5655065700000002</v>
      </c>
      <c r="L14" s="20" t="s">
        <v>45</v>
      </c>
      <c r="M14" s="41">
        <v>7565506.5700000003</v>
      </c>
      <c r="N14" s="37">
        <f t="shared" si="3"/>
        <v>0.34964428025084032</v>
      </c>
      <c r="O14" s="38">
        <v>43.98</v>
      </c>
      <c r="P14" s="43">
        <f t="shared" si="4"/>
        <v>184.10300000000001</v>
      </c>
      <c r="Q14" s="20" t="s">
        <v>32</v>
      </c>
      <c r="R14" s="41">
        <v>184103</v>
      </c>
      <c r="S14" s="35">
        <f t="shared" si="6"/>
        <v>1.3064072130444917</v>
      </c>
      <c r="T14" s="43">
        <v>48.31</v>
      </c>
      <c r="U14" s="42">
        <f>W14/10000000</f>
        <v>3.7565222479999996</v>
      </c>
      <c r="V14" s="20" t="s">
        <v>41</v>
      </c>
      <c r="W14" s="17">
        <v>37565222.479999997</v>
      </c>
      <c r="X14" s="10" t="s">
        <v>21</v>
      </c>
      <c r="Y14" s="3"/>
      <c r="Z14" s="3"/>
    </row>
    <row r="15" spans="1:26" s="4" customFormat="1" ht="21.95" customHeight="1" x14ac:dyDescent="0.25">
      <c r="A15" s="3"/>
      <c r="B15" s="28">
        <v>-0.46</v>
      </c>
      <c r="C15" s="29">
        <v>1.05</v>
      </c>
      <c r="D15" s="48">
        <f t="shared" si="1"/>
        <v>5.8093035891356308E-5</v>
      </c>
      <c r="E15" s="35">
        <v>-32.65</v>
      </c>
      <c r="F15" s="39">
        <f>H15</f>
        <v>33</v>
      </c>
      <c r="G15" s="20" t="s">
        <v>37</v>
      </c>
      <c r="H15" s="41">
        <v>33</v>
      </c>
      <c r="I15" s="50">
        <f t="shared" si="2"/>
        <v>7.8324610138273047E-4</v>
      </c>
      <c r="J15" s="35">
        <v>41.12</v>
      </c>
      <c r="K15" s="42">
        <f>M15/1000</f>
        <v>11.510999999999999</v>
      </c>
      <c r="L15" s="20" t="s">
        <v>46</v>
      </c>
      <c r="M15" s="41">
        <v>11511</v>
      </c>
      <c r="N15" s="37">
        <f t="shared" si="3"/>
        <v>0.10333424924334868</v>
      </c>
      <c r="O15" s="38">
        <v>13.7</v>
      </c>
      <c r="P15" s="43">
        <f t="shared" si="4"/>
        <v>54.41</v>
      </c>
      <c r="Q15" s="20" t="s">
        <v>32</v>
      </c>
      <c r="R15" s="41">
        <v>54410</v>
      </c>
      <c r="S15" s="51">
        <f t="shared" si="6"/>
        <v>3.8219340739924883E-2</v>
      </c>
      <c r="T15" s="39">
        <v>61.95</v>
      </c>
      <c r="U15" s="43">
        <f>W15/1000000</f>
        <v>1.09898202</v>
      </c>
      <c r="V15" s="20" t="s">
        <v>47</v>
      </c>
      <c r="W15" s="17">
        <v>1098982.02</v>
      </c>
      <c r="X15" s="10" t="s">
        <v>22</v>
      </c>
      <c r="Y15" s="3"/>
      <c r="Z15" s="3"/>
    </row>
    <row r="16" spans="1:26" s="4" customFormat="1" ht="21.95" customHeight="1" x14ac:dyDescent="0.25">
      <c r="A16" s="3"/>
      <c r="B16" s="28">
        <v>-0.47</v>
      </c>
      <c r="C16" s="29">
        <v>30.76</v>
      </c>
      <c r="D16" s="44">
        <f t="shared" si="1"/>
        <v>0.17534590706043746</v>
      </c>
      <c r="E16" s="35">
        <v>-0.66</v>
      </c>
      <c r="F16" s="43">
        <f t="shared" si="5"/>
        <v>99.605999999999995</v>
      </c>
      <c r="G16" s="20" t="s">
        <v>38</v>
      </c>
      <c r="H16" s="41">
        <v>99606</v>
      </c>
      <c r="I16" s="34">
        <f t="shared" si="2"/>
        <v>2.5196540612915221</v>
      </c>
      <c r="J16" s="35">
        <v>43.61</v>
      </c>
      <c r="K16" s="42">
        <f>M16/10000000</f>
        <v>3.7030172060000002</v>
      </c>
      <c r="L16" s="20" t="s">
        <v>31</v>
      </c>
      <c r="M16" s="41">
        <v>37030172.060000002</v>
      </c>
      <c r="N16" s="37">
        <f t="shared" si="3"/>
        <v>2.8407308703634335</v>
      </c>
      <c r="O16" s="38">
        <v>10.02</v>
      </c>
      <c r="P16" s="43">
        <f>R16/1000000</f>
        <v>1.4957689999999999</v>
      </c>
      <c r="Q16" s="20" t="s">
        <v>35</v>
      </c>
      <c r="R16" s="41">
        <v>1495769</v>
      </c>
      <c r="S16" s="35">
        <f t="shared" si="6"/>
        <v>4.1870766639052954</v>
      </c>
      <c r="T16" s="43">
        <v>41.35</v>
      </c>
      <c r="U16" s="42">
        <f>W16/10000000</f>
        <v>12.039773268999999</v>
      </c>
      <c r="V16" s="20" t="s">
        <v>31</v>
      </c>
      <c r="W16" s="17">
        <v>120397732.69</v>
      </c>
      <c r="X16" s="10" t="s">
        <v>23</v>
      </c>
      <c r="Y16" s="3"/>
      <c r="Z16" s="3"/>
    </row>
    <row r="17" spans="1:26" s="4" customFormat="1" ht="21.95" customHeight="1" x14ac:dyDescent="0.25">
      <c r="A17" s="3"/>
      <c r="B17" s="28">
        <v>-34.299999999999997</v>
      </c>
      <c r="C17" s="29">
        <v>89.72</v>
      </c>
      <c r="D17" s="40">
        <f t="shared" si="1"/>
        <v>2.3149194605191982E-3</v>
      </c>
      <c r="E17" s="35">
        <v>748.39</v>
      </c>
      <c r="F17" s="43">
        <f>H17/1000</f>
        <v>1.3149999999999999</v>
      </c>
      <c r="G17" s="20" t="s">
        <v>38</v>
      </c>
      <c r="H17" s="41">
        <v>1315</v>
      </c>
      <c r="I17" s="34">
        <f t="shared" si="2"/>
        <v>4.9844486348102401E-2</v>
      </c>
      <c r="J17" s="35">
        <v>963.69</v>
      </c>
      <c r="K17" s="42">
        <f>M17/10000</f>
        <v>73.254099999999994</v>
      </c>
      <c r="L17" s="21" t="s">
        <v>44</v>
      </c>
      <c r="M17" s="41">
        <v>732541</v>
      </c>
      <c r="N17" s="49">
        <f t="shared" si="3"/>
        <v>6.0583763110877095E-4</v>
      </c>
      <c r="O17" s="38">
        <v>739.47</v>
      </c>
      <c r="P17" s="39">
        <f>R17</f>
        <v>319</v>
      </c>
      <c r="Q17" s="21" t="s">
        <v>42</v>
      </c>
      <c r="R17" s="41">
        <v>319</v>
      </c>
      <c r="S17" s="51">
        <f>W17/$W$21*100</f>
        <v>2.8393817949026946E-2</v>
      </c>
      <c r="T17" s="43">
        <v>1505.11</v>
      </c>
      <c r="U17" s="42">
        <f t="shared" ref="U17:U19" si="7">W17/10000</f>
        <v>81.645300000000006</v>
      </c>
      <c r="V17" s="21" t="s">
        <v>30</v>
      </c>
      <c r="W17" s="17">
        <v>816453</v>
      </c>
      <c r="X17" s="11" t="s">
        <v>24</v>
      </c>
      <c r="Y17" s="3"/>
      <c r="Z17" s="3"/>
    </row>
    <row r="18" spans="1:26" s="4" customFormat="1" ht="21.95" customHeight="1" x14ac:dyDescent="0.25">
      <c r="A18" s="3"/>
      <c r="B18" s="28">
        <v>10.44</v>
      </c>
      <c r="C18" s="29">
        <v>15.06</v>
      </c>
      <c r="D18" s="40">
        <f t="shared" si="1"/>
        <v>8.6963514334333384E-4</v>
      </c>
      <c r="E18" s="35">
        <v>72.13</v>
      </c>
      <c r="F18" s="39">
        <f>H18</f>
        <v>494</v>
      </c>
      <c r="G18" s="20" t="s">
        <v>37</v>
      </c>
      <c r="H18" s="41">
        <v>494</v>
      </c>
      <c r="I18" s="34">
        <f t="shared" si="2"/>
        <v>0.52905035764969932</v>
      </c>
      <c r="J18" s="35">
        <v>563.47</v>
      </c>
      <c r="K18" s="42">
        <f>M18/1000000</f>
        <v>7.7752045700000005</v>
      </c>
      <c r="L18" s="20" t="s">
        <v>45</v>
      </c>
      <c r="M18" s="41">
        <v>7775204.5700000003</v>
      </c>
      <c r="N18" s="49">
        <f t="shared" si="3"/>
        <v>4.550429354660236E-3</v>
      </c>
      <c r="O18" s="38">
        <v>106.37</v>
      </c>
      <c r="P18" s="43">
        <f>R18/1000</f>
        <v>2.3959999999999999</v>
      </c>
      <c r="Q18" s="20" t="s">
        <v>32</v>
      </c>
      <c r="R18" s="41">
        <v>2396</v>
      </c>
      <c r="S18" s="35">
        <f t="shared" si="6"/>
        <v>1.7960601426333291</v>
      </c>
      <c r="T18" s="43">
        <v>12.4</v>
      </c>
      <c r="U18" s="42">
        <f>W18/10000000</f>
        <v>5.1644998719999995</v>
      </c>
      <c r="V18" s="20" t="s">
        <v>41</v>
      </c>
      <c r="W18" s="17">
        <v>51644998.719999999</v>
      </c>
      <c r="X18" s="10" t="s">
        <v>25</v>
      </c>
      <c r="Y18" s="3"/>
      <c r="Z18" s="3"/>
    </row>
    <row r="19" spans="1:26" s="4" customFormat="1" ht="21.95" customHeight="1" x14ac:dyDescent="0.25">
      <c r="A19" s="3"/>
      <c r="B19" s="46">
        <v>-18.97</v>
      </c>
      <c r="C19" s="29">
        <v>5.47</v>
      </c>
      <c r="D19" s="48">
        <f t="shared" si="1"/>
        <v>1.3907120713385298E-4</v>
      </c>
      <c r="E19" s="35">
        <v>29.51</v>
      </c>
      <c r="F19" s="39">
        <f>H19</f>
        <v>79</v>
      </c>
      <c r="G19" s="20" t="s">
        <v>37</v>
      </c>
      <c r="H19" s="41">
        <v>79</v>
      </c>
      <c r="I19" s="50">
        <f t="shared" si="2"/>
        <v>1.2499549024759585E-3</v>
      </c>
      <c r="J19" s="35">
        <v>-35.57</v>
      </c>
      <c r="K19" s="42">
        <f>M19/1000</f>
        <v>18.37</v>
      </c>
      <c r="L19" s="20" t="s">
        <v>46</v>
      </c>
      <c r="M19" s="41">
        <v>18370</v>
      </c>
      <c r="N19" s="47">
        <f t="shared" si="3"/>
        <v>3.4506156487822133E-2</v>
      </c>
      <c r="O19" s="38">
        <v>163.93</v>
      </c>
      <c r="P19" s="43">
        <f t="shared" si="4"/>
        <v>18.169</v>
      </c>
      <c r="Q19" s="20" t="s">
        <v>32</v>
      </c>
      <c r="R19" s="41">
        <v>18169</v>
      </c>
      <c r="S19" s="51">
        <f t="shared" si="6"/>
        <v>1.1679659937893553E-2</v>
      </c>
      <c r="T19" s="43">
        <v>82.5</v>
      </c>
      <c r="U19" s="42">
        <f t="shared" si="7"/>
        <v>33.584400000000002</v>
      </c>
      <c r="V19" s="20" t="s">
        <v>30</v>
      </c>
      <c r="W19" s="17">
        <v>335844</v>
      </c>
      <c r="X19" s="10" t="s">
        <v>26</v>
      </c>
      <c r="Y19" s="3"/>
      <c r="Z19" s="3"/>
    </row>
    <row r="20" spans="1:26" s="4" customFormat="1" ht="27" customHeight="1" thickBot="1" x14ac:dyDescent="0.3">
      <c r="A20" s="3"/>
      <c r="B20" s="72">
        <v>2.21</v>
      </c>
      <c r="C20" s="81">
        <v>42.04</v>
      </c>
      <c r="D20" s="44">
        <f t="shared" si="1"/>
        <v>3.5667117186961979</v>
      </c>
      <c r="E20" s="35">
        <v>39.6</v>
      </c>
      <c r="F20" s="39">
        <f>H20/1000000</f>
        <v>2.0260859999999998</v>
      </c>
      <c r="G20" s="20" t="s">
        <v>39</v>
      </c>
      <c r="H20" s="53">
        <v>2026086</v>
      </c>
      <c r="I20" s="34">
        <f t="shared" si="2"/>
        <v>10.944251426946323</v>
      </c>
      <c r="J20" s="35">
        <v>95.92</v>
      </c>
      <c r="K20" s="42">
        <f>M20/10000000</f>
        <v>16.084252185</v>
      </c>
      <c r="L20" s="20" t="s">
        <v>31</v>
      </c>
      <c r="M20" s="53">
        <v>160842521.84999999</v>
      </c>
      <c r="N20" s="70">
        <f t="shared" si="3"/>
        <v>8.8035956444414527</v>
      </c>
      <c r="O20" s="38">
        <v>-2.2400000000000002</v>
      </c>
      <c r="P20" s="43">
        <f>R20/1000000</f>
        <v>4.635478</v>
      </c>
      <c r="Q20" s="20" t="s">
        <v>35</v>
      </c>
      <c r="R20" s="53">
        <v>4635478</v>
      </c>
      <c r="S20" s="73">
        <f t="shared" si="6"/>
        <v>13.306359962496883</v>
      </c>
      <c r="T20" s="54">
        <v>71.73</v>
      </c>
      <c r="U20" s="42">
        <f>W20/10000000</f>
        <v>38.261911554000001</v>
      </c>
      <c r="V20" s="20" t="s">
        <v>31</v>
      </c>
      <c r="W20" s="18">
        <v>382619115.54000002</v>
      </c>
      <c r="X20" s="12" t="s">
        <v>27</v>
      </c>
      <c r="Y20" s="3"/>
      <c r="Z20" s="3"/>
    </row>
    <row r="21" spans="1:26" s="4" customFormat="1" ht="36" customHeight="1" thickBot="1" x14ac:dyDescent="0.3">
      <c r="A21" s="3"/>
      <c r="B21" s="55">
        <v>-0.3</v>
      </c>
      <c r="C21" s="56">
        <v>51.11</v>
      </c>
      <c r="D21" s="76">
        <f>SUM(D5:D20)</f>
        <v>99.999999999999986</v>
      </c>
      <c r="E21" s="69">
        <v>20.83</v>
      </c>
      <c r="F21" s="75">
        <f>H21/1000000</f>
        <v>56.805432000000003</v>
      </c>
      <c r="G21" s="58" t="s">
        <v>39</v>
      </c>
      <c r="H21" s="59">
        <v>56805432</v>
      </c>
      <c r="I21" s="77">
        <f>SUM(I5:I20)</f>
        <v>99.999999999999986</v>
      </c>
      <c r="J21" s="60">
        <v>59.51</v>
      </c>
      <c r="K21" s="61">
        <f>M21/10000000</f>
        <v>146.96530221700002</v>
      </c>
      <c r="L21" s="62" t="s">
        <v>36</v>
      </c>
      <c r="M21" s="63">
        <v>1469653022.1700001</v>
      </c>
      <c r="N21" s="78">
        <f t="shared" si="3"/>
        <v>100</v>
      </c>
      <c r="O21" s="64">
        <v>8</v>
      </c>
      <c r="P21" s="57">
        <f>R21/1000000</f>
        <v>52.654372000000002</v>
      </c>
      <c r="Q21" s="58" t="s">
        <v>35</v>
      </c>
      <c r="R21" s="65">
        <v>52654372</v>
      </c>
      <c r="S21" s="79">
        <f t="shared" si="6"/>
        <v>100</v>
      </c>
      <c r="T21" s="66">
        <v>62.34</v>
      </c>
      <c r="U21" s="67">
        <f>W21/10000000</f>
        <v>287.54604310900004</v>
      </c>
      <c r="V21" s="26" t="s">
        <v>31</v>
      </c>
      <c r="W21" s="25">
        <v>2875460431.0900002</v>
      </c>
      <c r="X21" s="27" t="s">
        <v>28</v>
      </c>
      <c r="Y21" s="3"/>
      <c r="Z21" s="3"/>
    </row>
    <row r="29" spans="1:26" x14ac:dyDescent="0.25">
      <c r="R29" s="74"/>
    </row>
  </sheetData>
  <mergeCells count="7">
    <mergeCell ref="B2:X2"/>
    <mergeCell ref="X3:X4"/>
    <mergeCell ref="B3:C3"/>
    <mergeCell ref="D3:H3"/>
    <mergeCell ref="I3:M3"/>
    <mergeCell ref="N3:R3"/>
    <mergeCell ref="S3:W3"/>
  </mergeCells>
  <printOptions horizontalCentered="1" verticalCentered="1"/>
  <pageMargins left="0.196850393700787" right="0.196850393700787" top="0.196850393700787" bottom="0.196850393700787" header="0.196850393700787" footer="0.196850393700787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رشته‌ای 6 ماهه</vt:lpstr>
      <vt:lpstr>'رشته‌ای 6 ماهه'!Print_Area</vt:lpstr>
      <vt:lpstr>'رشته‌ای 6 ماهه'!Print_Titles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Biglari</dc:creator>
  <cp:lastModifiedBy>Sajjad Safir</cp:lastModifiedBy>
  <cp:lastPrinted>2024-05-11T11:36:46Z</cp:lastPrinted>
  <dcterms:created xsi:type="dcterms:W3CDTF">2024-05-11T11:14:39Z</dcterms:created>
  <dcterms:modified xsi:type="dcterms:W3CDTF">2024-12-04T10:13:05Z</dcterms:modified>
</cp:coreProperties>
</file>